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22f103bc505cc82d/LiChao的文件/Documents/HNA学院/实践教学中心/规章制度/草稿/20211215 - 职业技能大赛管理办法/"/>
    </mc:Choice>
  </mc:AlternateContent>
  <xr:revisionPtr revIDLastSave="263" documentId="11_AD4DA82427541F7ACA7EB801200C27426AE8DE15" xr6:coauthVersionLast="47" xr6:coauthVersionMax="47" xr10:uidLastSave="{CCEF1F7D-479F-408A-BEF9-7BF45491A36B}"/>
  <bookViews>
    <workbookView xWindow="-110" yWindow="-110" windowWidth="38620" windowHeight="21100" xr2:uid="{00000000-000D-0000-FFFF-FFFF00000000}"/>
  </bookViews>
  <sheets>
    <sheet name="奖励汇总表" sheetId="1" r:id="rId1"/>
    <sheet name="奖励对照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I26" i="1"/>
  <c r="H26" i="1" s="1"/>
  <c r="G26" i="1" s="1"/>
  <c r="I27" i="1"/>
  <c r="H27" i="1" s="1"/>
  <c r="I28" i="1"/>
  <c r="H28" i="1" s="1"/>
  <c r="I29" i="1"/>
  <c r="H29" i="1" s="1"/>
  <c r="I30" i="1"/>
  <c r="H30" i="1" s="1"/>
  <c r="I31" i="1"/>
  <c r="H31" i="1" s="1"/>
  <c r="I32" i="1"/>
  <c r="H32" i="1" s="1"/>
  <c r="I33" i="1"/>
  <c r="H33" i="1" s="1"/>
  <c r="I34" i="1"/>
  <c r="H34" i="1" s="1"/>
  <c r="I35" i="1"/>
  <c r="H35" i="1" s="1"/>
  <c r="I36" i="1"/>
  <c r="H36" i="1" s="1"/>
  <c r="I37" i="1"/>
  <c r="H37" i="1" s="1"/>
  <c r="I38" i="1"/>
  <c r="H38" i="1" s="1"/>
  <c r="I39" i="1"/>
  <c r="H39" i="1" s="1"/>
  <c r="I25" i="1"/>
  <c r="H25" i="1" s="1"/>
  <c r="G25" i="1" s="1"/>
  <c r="H21" i="2"/>
  <c r="A21" i="2"/>
  <c r="H20" i="2"/>
  <c r="A20" i="2"/>
  <c r="H19" i="2"/>
  <c r="A19" i="2"/>
  <c r="H18" i="2"/>
  <c r="A18" i="2"/>
  <c r="H17" i="2"/>
  <c r="A17" i="2"/>
  <c r="H16" i="2"/>
  <c r="A16" i="2"/>
  <c r="H15" i="2"/>
  <c r="A15" i="2"/>
  <c r="H14" i="2"/>
  <c r="A14" i="2"/>
  <c r="H13" i="2"/>
  <c r="A13" i="2"/>
  <c r="H12" i="2"/>
  <c r="A12" i="2"/>
  <c r="H11" i="2"/>
  <c r="A11" i="2"/>
  <c r="H10" i="2"/>
  <c r="A10" i="2"/>
  <c r="H9" i="2"/>
  <c r="A9" i="2"/>
  <c r="H8" i="2"/>
  <c r="A8" i="2"/>
  <c r="H7" i="2"/>
  <c r="A7" i="2"/>
  <c r="H6" i="2"/>
  <c r="A6" i="2"/>
  <c r="H5" i="2"/>
  <c r="A5" i="2"/>
  <c r="H4" i="2"/>
  <c r="A4" i="2"/>
  <c r="H3" i="2"/>
  <c r="A3" i="2"/>
  <c r="H2" i="2"/>
  <c r="A2" i="2"/>
  <c r="H10" i="1"/>
  <c r="C10" i="1" s="1"/>
  <c r="F10" i="1" s="1"/>
  <c r="H9" i="1"/>
  <c r="C9" i="1" s="1"/>
  <c r="F9" i="1" s="1"/>
  <c r="H8" i="1"/>
  <c r="C8" i="1" s="1"/>
  <c r="F8" i="1" s="1"/>
  <c r="H7" i="1"/>
  <c r="D7" i="1" s="1"/>
  <c r="G7" i="1" s="1"/>
  <c r="D9" i="1" l="1"/>
  <c r="G9" i="1" s="1"/>
  <c r="D8" i="1"/>
  <c r="G8" i="1" s="1"/>
  <c r="D10" i="1"/>
  <c r="G10" i="1" s="1"/>
  <c r="G40" i="1"/>
  <c r="C7" i="1"/>
  <c r="F7" i="1" s="1"/>
  <c r="F11" i="1" s="1"/>
  <c r="G11" i="1" l="1"/>
</calcChain>
</file>

<file path=xl/sharedStrings.xml><?xml version="1.0" encoding="utf-8"?>
<sst xmlns="http://schemas.openxmlformats.org/spreadsheetml/2006/main" count="164" uniqueCount="47">
  <si>
    <t>项目名称</t>
  </si>
  <si>
    <t>项目负责人</t>
  </si>
  <si>
    <t>竞赛级别</t>
  </si>
  <si>
    <t>竞赛类别</t>
  </si>
  <si>
    <t>获奖奖金</t>
  </si>
  <si>
    <t>奖项</t>
  </si>
  <si>
    <t>奖金</t>
  </si>
  <si>
    <t>绩效加分</t>
  </si>
  <si>
    <t>获奖数</t>
  </si>
  <si>
    <t>奖金小计</t>
  </si>
  <si>
    <t>绩效分小计</t>
  </si>
  <si>
    <t>一等（金）奖</t>
  </si>
  <si>
    <t>二等（银）奖</t>
  </si>
  <si>
    <t>三等（铜）奖</t>
  </si>
  <si>
    <t>优胜奖</t>
  </si>
  <si>
    <t>合计</t>
  </si>
  <si>
    <t>教师奖励</t>
  </si>
  <si>
    <t>序号</t>
  </si>
  <si>
    <t>学生奖励</t>
  </si>
  <si>
    <t>队伍</t>
  </si>
  <si>
    <t>一等奖</t>
    <phoneticPr fontId="5" type="noConversion"/>
  </si>
  <si>
    <t>职业技能竞赛奖励汇总表</t>
  </si>
  <si>
    <t>国家级</t>
  </si>
  <si>
    <t>教师奖励</t>
    <phoneticPr fontId="5" type="noConversion"/>
  </si>
  <si>
    <t>学生奖励</t>
    <phoneticPr fontId="5" type="noConversion"/>
  </si>
  <si>
    <t>国家级</t>
    <phoneticPr fontId="5" type="noConversion"/>
  </si>
  <si>
    <t>二等奖</t>
    <phoneticPr fontId="5" type="noConversion"/>
  </si>
  <si>
    <t>三等奖</t>
    <phoneticPr fontId="5" type="noConversion"/>
  </si>
  <si>
    <t>A类</t>
    <phoneticPr fontId="5" type="noConversion"/>
  </si>
  <si>
    <t>优胜奖</t>
    <phoneticPr fontId="5" type="noConversion"/>
  </si>
  <si>
    <t>省级</t>
    <phoneticPr fontId="5" type="noConversion"/>
  </si>
  <si>
    <t>B类</t>
  </si>
  <si>
    <t>B类</t>
    <phoneticPr fontId="5" type="noConversion"/>
  </si>
  <si>
    <t>C类</t>
    <phoneticPr fontId="5" type="noConversion"/>
  </si>
  <si>
    <t>奖金</t>
    <phoneticPr fontId="5" type="noConversion"/>
  </si>
  <si>
    <t>绩效</t>
    <phoneticPr fontId="5" type="noConversion"/>
  </si>
  <si>
    <t>团队</t>
    <phoneticPr fontId="5" type="noConversion"/>
  </si>
  <si>
    <t>个人</t>
    <phoneticPr fontId="5" type="noConversion"/>
  </si>
  <si>
    <t>姓名</t>
    <phoneticPr fontId="5" type="noConversion"/>
  </si>
  <si>
    <t>奖励金</t>
    <phoneticPr fontId="5" type="noConversion"/>
  </si>
  <si>
    <t>绩效加分</t>
    <phoneticPr fontId="5" type="noConversion"/>
  </si>
  <si>
    <t>奖项</t>
    <phoneticPr fontId="5" type="noConversion"/>
  </si>
  <si>
    <t>收款人姓名</t>
    <phoneticPr fontId="5" type="noConversion"/>
  </si>
  <si>
    <t>收款人光大银行卡号</t>
    <phoneticPr fontId="5" type="noConversion"/>
  </si>
  <si>
    <t>姓名（多人用"、"隔开）</t>
    <phoneticPr fontId="5" type="noConversion"/>
  </si>
  <si>
    <t>成员1、成员2</t>
    <phoneticPr fontId="5" type="noConversion"/>
  </si>
  <si>
    <t>公文路径：二级学院--教务处--人事处--计财处--副校长--校长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</si>
</sst>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b/>
      <sz val="10.5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4"/>
      <color theme="1"/>
      <name val="微软雅黑"/>
      <family val="2"/>
      <charset val="134"/>
    </font>
    <font>
      <sz val="10.5"/>
      <color rgb="FF000000"/>
      <name val="微软雅黑"/>
      <family val="2"/>
      <charset val="134"/>
    </font>
    <font>
      <sz val="11"/>
      <color theme="4"/>
      <name val="等线"/>
      <family val="2"/>
      <scheme val="minor"/>
    </font>
    <font>
      <sz val="12"/>
      <color theme="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8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activeCell="D25" sqref="D25"/>
    </sheetView>
  </sheetViews>
  <sheetFormatPr defaultRowHeight="14" x14ac:dyDescent="0.3"/>
  <cols>
    <col min="1" max="1" width="14" customWidth="1"/>
    <col min="2" max="2" width="11.25" customWidth="1"/>
    <col min="3" max="3" width="23.1640625" customWidth="1"/>
    <col min="4" max="4" width="16.9140625" customWidth="1"/>
    <col min="5" max="5" width="12.83203125" customWidth="1"/>
    <col min="6" max="6" width="17.9140625" customWidth="1"/>
    <col min="7" max="7" width="17.4140625" bestFit="1" customWidth="1"/>
    <col min="8" max="8" width="15.58203125" hidden="1" customWidth="1"/>
    <col min="9" max="9" width="0" hidden="1" customWidth="1"/>
  </cols>
  <sheetData>
    <row r="1" spans="1:10" ht="20" customHeight="1" x14ac:dyDescent="0.45">
      <c r="A1" s="9" t="s">
        <v>21</v>
      </c>
      <c r="B1" s="9"/>
      <c r="C1" s="9"/>
      <c r="D1" s="9"/>
      <c r="E1" s="9"/>
      <c r="F1" s="9"/>
      <c r="G1" s="9"/>
      <c r="H1" s="1"/>
      <c r="I1" s="1"/>
      <c r="J1" s="1"/>
    </row>
    <row r="2" spans="1:10" ht="20" customHeight="1" x14ac:dyDescent="0.3">
      <c r="A2" s="7" t="s">
        <v>0</v>
      </c>
      <c r="B2" s="12"/>
      <c r="C2" s="12"/>
      <c r="D2" s="12"/>
      <c r="E2" s="12"/>
      <c r="F2" s="12"/>
      <c r="G2" s="12"/>
      <c r="H2" s="1"/>
      <c r="I2" s="1"/>
      <c r="J2" s="1"/>
    </row>
    <row r="3" spans="1:10" ht="20" customHeight="1" x14ac:dyDescent="0.3">
      <c r="A3" s="7" t="s">
        <v>1</v>
      </c>
      <c r="B3" s="12"/>
      <c r="C3" s="12"/>
      <c r="D3" s="12"/>
      <c r="E3" s="12"/>
      <c r="F3" s="12"/>
      <c r="G3" s="12"/>
      <c r="H3" s="1"/>
      <c r="I3" s="1"/>
      <c r="J3" s="1"/>
    </row>
    <row r="4" spans="1:10" ht="20" customHeight="1" x14ac:dyDescent="0.3">
      <c r="A4" s="7" t="s">
        <v>2</v>
      </c>
      <c r="B4" s="17" t="s">
        <v>22</v>
      </c>
      <c r="C4" s="18"/>
      <c r="D4" s="18"/>
      <c r="E4" s="18"/>
      <c r="F4" s="18"/>
      <c r="G4" s="19"/>
      <c r="H4" s="1"/>
      <c r="I4" s="1"/>
      <c r="J4" s="1"/>
    </row>
    <row r="5" spans="1:10" ht="20" customHeight="1" x14ac:dyDescent="0.3">
      <c r="A5" s="7" t="s">
        <v>3</v>
      </c>
      <c r="B5" s="17" t="s">
        <v>31</v>
      </c>
      <c r="C5" s="18"/>
      <c r="D5" s="18"/>
      <c r="E5" s="18"/>
      <c r="F5" s="18"/>
      <c r="G5" s="19"/>
      <c r="H5" s="1"/>
      <c r="I5" s="1"/>
      <c r="J5" s="1"/>
    </row>
    <row r="6" spans="1:10" ht="20" customHeight="1" x14ac:dyDescent="0.3">
      <c r="A6" s="13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1"/>
      <c r="I6" s="1"/>
      <c r="J6" s="1"/>
    </row>
    <row r="7" spans="1:10" ht="20" customHeight="1" x14ac:dyDescent="0.3">
      <c r="A7" s="13"/>
      <c r="B7" s="5" t="s">
        <v>11</v>
      </c>
      <c r="C7" s="5">
        <f>IFERROR(VLOOKUP(H7,奖励对照表!$A:$F,5,FALSE),"--")</f>
        <v>10000</v>
      </c>
      <c r="D7" s="5">
        <f>IFERROR(VLOOKUP(H7,奖励对照表!$A:$F,6,FALSE),"--")</f>
        <v>18</v>
      </c>
      <c r="E7" s="6">
        <v>2</v>
      </c>
      <c r="F7" s="5">
        <f>IFERROR($E7*C7,"--")</f>
        <v>20000</v>
      </c>
      <c r="G7" s="5">
        <f>IFERROR($E7*D7,"--")</f>
        <v>36</v>
      </c>
      <c r="H7" s="1" t="str">
        <f>$B$4&amp;$B$5&amp;"一等奖"</f>
        <v>国家级B类一等奖</v>
      </c>
      <c r="I7" s="1"/>
      <c r="J7" s="1"/>
    </row>
    <row r="8" spans="1:10" ht="20" customHeight="1" x14ac:dyDescent="0.3">
      <c r="A8" s="13"/>
      <c r="B8" s="5" t="s">
        <v>12</v>
      </c>
      <c r="C8" s="5">
        <f>IFERROR(VLOOKUP(H8,奖励对照表!$A:$F,5,FALSE),"--")</f>
        <v>5000</v>
      </c>
      <c r="D8" s="5">
        <f>IFERROR(VLOOKUP(H8,奖励对照表!$A:$F,6,FALSE),"--")</f>
        <v>14</v>
      </c>
      <c r="E8" s="6"/>
      <c r="F8" s="5">
        <f t="shared" ref="F8:F10" si="0">IFERROR($E8*C8,"--")</f>
        <v>0</v>
      </c>
      <c r="G8" s="5">
        <f t="shared" ref="G8:G10" si="1">IFERROR($E8*D8,"--")</f>
        <v>0</v>
      </c>
      <c r="H8" s="1" t="str">
        <f>$B$4&amp;$B$5&amp;"二等奖"</f>
        <v>国家级B类二等奖</v>
      </c>
      <c r="I8" s="1"/>
      <c r="J8" s="1"/>
    </row>
    <row r="9" spans="1:10" ht="20" customHeight="1" x14ac:dyDescent="0.3">
      <c r="A9" s="13"/>
      <c r="B9" s="5" t="s">
        <v>13</v>
      </c>
      <c r="C9" s="5">
        <f>IFERROR(VLOOKUP(H9,奖励对照表!$A:$F,5,FALSE),"--")</f>
        <v>3000</v>
      </c>
      <c r="D9" s="5">
        <f>IFERROR(VLOOKUP(H9,奖励对照表!$A:$F,6,FALSE),"--")</f>
        <v>12</v>
      </c>
      <c r="E9" s="6"/>
      <c r="F9" s="5">
        <f t="shared" si="0"/>
        <v>0</v>
      </c>
      <c r="G9" s="5">
        <f t="shared" si="1"/>
        <v>0</v>
      </c>
      <c r="H9" s="1" t="str">
        <f>$B$4&amp;$B$5&amp;"三等奖"</f>
        <v>国家级B类三等奖</v>
      </c>
      <c r="I9" s="1"/>
      <c r="J9" s="1"/>
    </row>
    <row r="10" spans="1:10" ht="20" customHeight="1" x14ac:dyDescent="0.3">
      <c r="A10" s="13"/>
      <c r="B10" s="5" t="s">
        <v>14</v>
      </c>
      <c r="C10" s="5" t="str">
        <f>IFERROR(VLOOKUP(H10,奖励对照表!$A:$F,5,FALSE),"--")</f>
        <v>--</v>
      </c>
      <c r="D10" s="5" t="str">
        <f>IFERROR(VLOOKUP(H10,奖励对照表!$A:$F,6,FALSE),"--")</f>
        <v>--</v>
      </c>
      <c r="E10" s="6"/>
      <c r="F10" s="5" t="str">
        <f t="shared" si="0"/>
        <v>--</v>
      </c>
      <c r="G10" s="5" t="str">
        <f t="shared" si="1"/>
        <v>--</v>
      </c>
      <c r="H10" s="1" t="str">
        <f>$B$4&amp;$B$5&amp;"优胜奖"</f>
        <v>国家级B类优胜奖</v>
      </c>
      <c r="I10" s="1"/>
      <c r="J10" s="1"/>
    </row>
    <row r="11" spans="1:10" ht="20" customHeight="1" x14ac:dyDescent="0.3">
      <c r="A11" s="13"/>
      <c r="B11" s="11" t="s">
        <v>15</v>
      </c>
      <c r="C11" s="11"/>
      <c r="D11" s="11"/>
      <c r="E11" s="8">
        <v>2</v>
      </c>
      <c r="F11" s="5">
        <f>SUM(F7:F10)</f>
        <v>20000</v>
      </c>
      <c r="G11" s="5">
        <f>SUM(G7:G10)</f>
        <v>36</v>
      </c>
      <c r="H11" s="1"/>
      <c r="I11" s="1"/>
      <c r="J11" s="1"/>
    </row>
    <row r="12" spans="1:10" ht="20" customHeight="1" x14ac:dyDescent="0.3">
      <c r="A12" s="13" t="s">
        <v>16</v>
      </c>
      <c r="B12" s="5" t="s">
        <v>17</v>
      </c>
      <c r="C12" s="11" t="s">
        <v>38</v>
      </c>
      <c r="D12" s="11"/>
      <c r="E12" s="11" t="s">
        <v>39</v>
      </c>
      <c r="F12" s="11"/>
      <c r="G12" s="5" t="s">
        <v>40</v>
      </c>
      <c r="H12" s="1"/>
      <c r="I12" s="1"/>
      <c r="J12" s="1"/>
    </row>
    <row r="13" spans="1:10" ht="20" customHeight="1" x14ac:dyDescent="0.3">
      <c r="A13" s="13"/>
      <c r="B13" s="5">
        <v>1</v>
      </c>
      <c r="C13" s="10"/>
      <c r="D13" s="10"/>
      <c r="E13" s="10"/>
      <c r="F13" s="10"/>
      <c r="G13" s="6"/>
      <c r="H13" s="1"/>
      <c r="I13" s="1"/>
      <c r="J13" s="1"/>
    </row>
    <row r="14" spans="1:10" ht="20" customHeight="1" x14ac:dyDescent="0.3">
      <c r="A14" s="13"/>
      <c r="B14" s="5">
        <v>2</v>
      </c>
      <c r="C14" s="10"/>
      <c r="D14" s="10"/>
      <c r="E14" s="10"/>
      <c r="F14" s="10"/>
      <c r="G14" s="6"/>
      <c r="H14" s="1"/>
      <c r="I14" s="1"/>
      <c r="J14" s="1"/>
    </row>
    <row r="15" spans="1:10" ht="20" customHeight="1" x14ac:dyDescent="0.3">
      <c r="A15" s="13"/>
      <c r="B15" s="5">
        <v>3</v>
      </c>
      <c r="C15" s="10"/>
      <c r="D15" s="10"/>
      <c r="E15" s="10"/>
      <c r="F15" s="10"/>
      <c r="G15" s="6"/>
      <c r="H15" s="1"/>
      <c r="I15" s="1"/>
      <c r="J15" s="1"/>
    </row>
    <row r="16" spans="1:10" ht="20" customHeight="1" x14ac:dyDescent="0.3">
      <c r="A16" s="13"/>
      <c r="B16" s="5">
        <v>4</v>
      </c>
      <c r="C16" s="10"/>
      <c r="D16" s="10"/>
      <c r="E16" s="10"/>
      <c r="F16" s="10"/>
      <c r="G16" s="6"/>
      <c r="H16" s="1"/>
      <c r="I16" s="1"/>
      <c r="J16" s="1"/>
    </row>
    <row r="17" spans="1:10" ht="20" customHeight="1" x14ac:dyDescent="0.3">
      <c r="A17" s="13"/>
      <c r="B17" s="5">
        <v>5</v>
      </c>
      <c r="C17" s="10"/>
      <c r="D17" s="10"/>
      <c r="E17" s="10"/>
      <c r="F17" s="10"/>
      <c r="G17" s="6"/>
      <c r="H17" s="1"/>
      <c r="I17" s="1"/>
      <c r="J17" s="1"/>
    </row>
    <row r="18" spans="1:10" ht="20" customHeight="1" x14ac:dyDescent="0.3">
      <c r="A18" s="13"/>
      <c r="B18" s="5">
        <v>6</v>
      </c>
      <c r="C18" s="10"/>
      <c r="D18" s="10"/>
      <c r="E18" s="10"/>
      <c r="F18" s="10"/>
      <c r="G18" s="6"/>
      <c r="H18" s="1"/>
      <c r="I18" s="1"/>
      <c r="J18" s="1"/>
    </row>
    <row r="19" spans="1:10" ht="20" customHeight="1" x14ac:dyDescent="0.3">
      <c r="A19" s="13"/>
      <c r="B19" s="5">
        <v>7</v>
      </c>
      <c r="C19" s="10"/>
      <c r="D19" s="10"/>
      <c r="E19" s="10"/>
      <c r="F19" s="10"/>
      <c r="G19" s="6"/>
      <c r="H19" s="1"/>
      <c r="I19" s="1"/>
      <c r="J19" s="1"/>
    </row>
    <row r="20" spans="1:10" ht="20" customHeight="1" x14ac:dyDescent="0.3">
      <c r="A20" s="13"/>
      <c r="B20" s="5">
        <v>8</v>
      </c>
      <c r="C20" s="10"/>
      <c r="D20" s="10"/>
      <c r="E20" s="10"/>
      <c r="F20" s="10"/>
      <c r="G20" s="6"/>
      <c r="H20" s="1"/>
      <c r="I20" s="1"/>
      <c r="J20" s="1"/>
    </row>
    <row r="21" spans="1:10" ht="20" customHeight="1" x14ac:dyDescent="0.3">
      <c r="A21" s="13"/>
      <c r="B21" s="5">
        <v>9</v>
      </c>
      <c r="C21" s="10"/>
      <c r="D21" s="10"/>
      <c r="E21" s="10"/>
      <c r="F21" s="10"/>
      <c r="G21" s="6"/>
      <c r="H21" s="1"/>
      <c r="I21" s="1"/>
      <c r="J21" s="1"/>
    </row>
    <row r="22" spans="1:10" ht="20" customHeight="1" x14ac:dyDescent="0.3">
      <c r="A22" s="13"/>
      <c r="B22" s="5">
        <v>10</v>
      </c>
      <c r="C22" s="10"/>
      <c r="D22" s="10"/>
      <c r="E22" s="10"/>
      <c r="F22" s="10"/>
      <c r="G22" s="6"/>
      <c r="H22" s="1"/>
      <c r="I22" s="1"/>
      <c r="J22" s="1"/>
    </row>
    <row r="23" spans="1:10" ht="20" customHeight="1" x14ac:dyDescent="0.3">
      <c r="A23" s="13"/>
      <c r="B23" s="11" t="s">
        <v>15</v>
      </c>
      <c r="C23" s="11"/>
      <c r="D23" s="11"/>
      <c r="E23" s="11"/>
      <c r="F23" s="11"/>
      <c r="G23" s="5"/>
      <c r="H23" s="1"/>
      <c r="I23" s="1"/>
      <c r="J23" s="1"/>
    </row>
    <row r="24" spans="1:10" x14ac:dyDescent="0.3">
      <c r="A24" s="16" t="s">
        <v>18</v>
      </c>
      <c r="B24" s="5" t="s">
        <v>19</v>
      </c>
      <c r="C24" s="5" t="s">
        <v>44</v>
      </c>
      <c r="D24" s="5" t="s">
        <v>41</v>
      </c>
      <c r="E24" s="5" t="s">
        <v>42</v>
      </c>
      <c r="F24" s="5" t="s">
        <v>43</v>
      </c>
      <c r="G24" s="5" t="s">
        <v>39</v>
      </c>
      <c r="H24" s="1"/>
      <c r="I24" s="1"/>
      <c r="J24" s="1"/>
    </row>
    <row r="25" spans="1:10" ht="20" customHeight="1" x14ac:dyDescent="0.3">
      <c r="A25" s="16"/>
      <c r="B25" s="5">
        <v>1</v>
      </c>
      <c r="C25" s="6" t="s">
        <v>37</v>
      </c>
      <c r="D25" s="6" t="s">
        <v>11</v>
      </c>
      <c r="E25" s="6"/>
      <c r="F25" s="6"/>
      <c r="G25" s="5">
        <f>IF(C25="","",IF(ISERROR(FIND("、",C25)),VLOOKUP(H25,奖励对照表!$H:$M,6,FALSE),VLOOKUP(H25,奖励对照表!$H:$M,5,FALSE)))</f>
        <v>1000</v>
      </c>
      <c r="H25" s="1" t="str">
        <f>$B$4&amp;$B$5&amp;I25</f>
        <v>国家级B类一等奖</v>
      </c>
      <c r="I25" s="1" t="str">
        <f>SUBSTITUTE(SUBSTITUTE(SUBSTITUTE(D25,"（金）",),"（银）",),"（铜）",)</f>
        <v>一等奖</v>
      </c>
      <c r="J25" s="1"/>
    </row>
    <row r="26" spans="1:10" ht="20" customHeight="1" x14ac:dyDescent="0.3">
      <c r="A26" s="16"/>
      <c r="B26" s="5">
        <v>2</v>
      </c>
      <c r="C26" s="6" t="s">
        <v>45</v>
      </c>
      <c r="D26" s="6" t="s">
        <v>11</v>
      </c>
      <c r="E26" s="6"/>
      <c r="F26" s="6"/>
      <c r="G26" s="5">
        <f>IF(C26="","",IF(ISERROR(FIND("、",C26)),VLOOKUP(H26,奖励对照表!$H:$M,6,FALSE),VLOOKUP(H26,奖励对照表!$H:$M,5,FALSE)))</f>
        <v>2000</v>
      </c>
      <c r="H26" s="1" t="str">
        <f t="shared" ref="H26:H39" si="2">$B$4&amp;$B$5&amp;I26</f>
        <v>国家级B类一等奖</v>
      </c>
      <c r="I26" s="1" t="str">
        <f t="shared" ref="I26:I39" si="3">SUBSTITUTE(SUBSTITUTE(SUBSTITUTE(D26,"（金）",),"（银）",),"（铜）",)</f>
        <v>一等奖</v>
      </c>
      <c r="J26" s="1"/>
    </row>
    <row r="27" spans="1:10" ht="20" customHeight="1" x14ac:dyDescent="0.3">
      <c r="A27" s="16"/>
      <c r="B27" s="5">
        <v>3</v>
      </c>
      <c r="C27" s="6"/>
      <c r="D27" s="6"/>
      <c r="E27" s="6"/>
      <c r="F27" s="6"/>
      <c r="G27" s="5" t="str">
        <f>IF(C27="","",IF(ISERROR(FIND("、",C27)),VLOOKUP(H27,奖励对照表!$H:$M,6,FALSE),VLOOKUP(H27,奖励对照表!$H:$M,5,FALSE)))</f>
        <v/>
      </c>
      <c r="H27" s="1" t="str">
        <f t="shared" si="2"/>
        <v>国家级B类</v>
      </c>
      <c r="I27" s="1" t="str">
        <f t="shared" si="3"/>
        <v/>
      </c>
      <c r="J27" s="1"/>
    </row>
    <row r="28" spans="1:10" ht="20" customHeight="1" x14ac:dyDescent="0.3">
      <c r="A28" s="16"/>
      <c r="B28" s="5">
        <v>4</v>
      </c>
      <c r="C28" s="6"/>
      <c r="D28" s="6"/>
      <c r="E28" s="6"/>
      <c r="F28" s="6"/>
      <c r="G28" s="5" t="str">
        <f>IF(C28="","",IF(ISERROR(FIND("、",C28)),VLOOKUP(H28,奖励对照表!$H:$M,6,FALSE),VLOOKUP(H28,奖励对照表!$H:$M,5,FALSE)))</f>
        <v/>
      </c>
      <c r="H28" s="1" t="str">
        <f t="shared" si="2"/>
        <v>国家级B类</v>
      </c>
      <c r="I28" s="1" t="str">
        <f t="shared" si="3"/>
        <v/>
      </c>
      <c r="J28" s="1"/>
    </row>
    <row r="29" spans="1:10" ht="20" customHeight="1" x14ac:dyDescent="0.3">
      <c r="A29" s="16"/>
      <c r="B29" s="5">
        <v>5</v>
      </c>
      <c r="C29" s="6"/>
      <c r="D29" s="6"/>
      <c r="E29" s="6"/>
      <c r="F29" s="6"/>
      <c r="G29" s="5" t="str">
        <f>IF(C29="","",IF(ISERROR(FIND("、",C29)),VLOOKUP(H29,奖励对照表!$H:$M,6,FALSE),VLOOKUP(H29,奖励对照表!$H:$M,5,FALSE)))</f>
        <v/>
      </c>
      <c r="H29" s="1" t="str">
        <f t="shared" si="2"/>
        <v>国家级B类</v>
      </c>
      <c r="I29" s="1" t="str">
        <f t="shared" si="3"/>
        <v/>
      </c>
      <c r="J29" s="1"/>
    </row>
    <row r="30" spans="1:10" ht="20" customHeight="1" x14ac:dyDescent="0.3">
      <c r="A30" s="16"/>
      <c r="B30" s="5">
        <v>6</v>
      </c>
      <c r="C30" s="6"/>
      <c r="D30" s="6"/>
      <c r="E30" s="6"/>
      <c r="F30" s="6"/>
      <c r="G30" s="5" t="str">
        <f>IF(C30="","",IF(ISERROR(FIND("、",C30)),VLOOKUP(H30,奖励对照表!$H:$M,6,FALSE),VLOOKUP(H30,奖励对照表!$H:$M,5,FALSE)))</f>
        <v/>
      </c>
      <c r="H30" s="1" t="str">
        <f t="shared" si="2"/>
        <v>国家级B类</v>
      </c>
      <c r="I30" s="1" t="str">
        <f t="shared" si="3"/>
        <v/>
      </c>
      <c r="J30" s="1"/>
    </row>
    <row r="31" spans="1:10" ht="20" customHeight="1" x14ac:dyDescent="0.3">
      <c r="A31" s="16"/>
      <c r="B31" s="5">
        <v>7</v>
      </c>
      <c r="C31" s="6"/>
      <c r="D31" s="6"/>
      <c r="E31" s="6"/>
      <c r="F31" s="6"/>
      <c r="G31" s="5" t="str">
        <f>IF(C31="","",IF(ISERROR(FIND("、",C31)),VLOOKUP(H31,奖励对照表!$H:$M,6,FALSE),VLOOKUP(H31,奖励对照表!$H:$M,5,FALSE)))</f>
        <v/>
      </c>
      <c r="H31" s="1" t="str">
        <f t="shared" si="2"/>
        <v>国家级B类</v>
      </c>
      <c r="I31" s="1" t="str">
        <f t="shared" si="3"/>
        <v/>
      </c>
      <c r="J31" s="1"/>
    </row>
    <row r="32" spans="1:10" ht="20" customHeight="1" x14ac:dyDescent="0.3">
      <c r="A32" s="16"/>
      <c r="B32" s="5">
        <v>8</v>
      </c>
      <c r="C32" s="6"/>
      <c r="D32" s="6"/>
      <c r="E32" s="6"/>
      <c r="F32" s="6"/>
      <c r="G32" s="5" t="str">
        <f>IF(C32="","",IF(ISERROR(FIND("、",C32)),VLOOKUP(H32,奖励对照表!$H:$M,6,FALSE),VLOOKUP(H32,奖励对照表!$H:$M,5,FALSE)))</f>
        <v/>
      </c>
      <c r="H32" s="1" t="str">
        <f t="shared" si="2"/>
        <v>国家级B类</v>
      </c>
      <c r="I32" s="1" t="str">
        <f t="shared" si="3"/>
        <v/>
      </c>
      <c r="J32" s="1"/>
    </row>
    <row r="33" spans="1:10" ht="20" customHeight="1" x14ac:dyDescent="0.3">
      <c r="A33" s="16"/>
      <c r="B33" s="5">
        <v>9</v>
      </c>
      <c r="C33" s="6"/>
      <c r="D33" s="6"/>
      <c r="E33" s="6"/>
      <c r="F33" s="6"/>
      <c r="G33" s="5" t="str">
        <f>IF(C33="","",IF(ISERROR(FIND("、",C33)),VLOOKUP(H33,奖励对照表!$H:$M,6,FALSE),VLOOKUP(H33,奖励对照表!$H:$M,5,FALSE)))</f>
        <v/>
      </c>
      <c r="H33" s="1" t="str">
        <f t="shared" si="2"/>
        <v>国家级B类</v>
      </c>
      <c r="I33" s="1" t="str">
        <f t="shared" si="3"/>
        <v/>
      </c>
      <c r="J33" s="1"/>
    </row>
    <row r="34" spans="1:10" ht="20" customHeight="1" x14ac:dyDescent="0.3">
      <c r="A34" s="16"/>
      <c r="B34" s="5">
        <v>10</v>
      </c>
      <c r="C34" s="6"/>
      <c r="D34" s="6"/>
      <c r="E34" s="6"/>
      <c r="F34" s="6"/>
      <c r="G34" s="5" t="str">
        <f>IF(C34="","",IF(ISERROR(FIND("、",C34)),VLOOKUP(H34,奖励对照表!$H:$M,6,FALSE),VLOOKUP(H34,奖励对照表!$H:$M,5,FALSE)))</f>
        <v/>
      </c>
      <c r="H34" s="1" t="str">
        <f t="shared" si="2"/>
        <v>国家级B类</v>
      </c>
      <c r="I34" s="1" t="str">
        <f t="shared" si="3"/>
        <v/>
      </c>
      <c r="J34" s="1"/>
    </row>
    <row r="35" spans="1:10" ht="20" customHeight="1" x14ac:dyDescent="0.3">
      <c r="A35" s="16"/>
      <c r="B35" s="5">
        <v>11</v>
      </c>
      <c r="C35" s="6"/>
      <c r="D35" s="6"/>
      <c r="E35" s="6"/>
      <c r="F35" s="6"/>
      <c r="G35" s="5" t="str">
        <f>IF(C35="","",IF(ISERROR(FIND("、",C35)),VLOOKUP(H35,奖励对照表!$H:$M,6,FALSE),VLOOKUP(H35,奖励对照表!$H:$M,5,FALSE)))</f>
        <v/>
      </c>
      <c r="H35" s="1" t="str">
        <f t="shared" si="2"/>
        <v>国家级B类</v>
      </c>
      <c r="I35" s="1" t="str">
        <f t="shared" si="3"/>
        <v/>
      </c>
      <c r="J35" s="1"/>
    </row>
    <row r="36" spans="1:10" ht="20" customHeight="1" x14ac:dyDescent="0.3">
      <c r="A36" s="16"/>
      <c r="B36" s="5">
        <v>12</v>
      </c>
      <c r="C36" s="6"/>
      <c r="D36" s="6"/>
      <c r="E36" s="6"/>
      <c r="F36" s="6"/>
      <c r="G36" s="5" t="str">
        <f>IF(C36="","",IF(ISERROR(FIND("、",C36)),VLOOKUP(H36,奖励对照表!$H:$M,6,FALSE),VLOOKUP(H36,奖励对照表!$H:$M,5,FALSE)))</f>
        <v/>
      </c>
      <c r="H36" s="1" t="str">
        <f t="shared" si="2"/>
        <v>国家级B类</v>
      </c>
      <c r="I36" s="1" t="str">
        <f t="shared" si="3"/>
        <v/>
      </c>
      <c r="J36" s="1"/>
    </row>
    <row r="37" spans="1:10" ht="20" customHeight="1" x14ac:dyDescent="0.3">
      <c r="A37" s="16"/>
      <c r="B37" s="5">
        <v>13</v>
      </c>
      <c r="C37" s="6"/>
      <c r="D37" s="6"/>
      <c r="E37" s="6"/>
      <c r="F37" s="6"/>
      <c r="G37" s="5" t="str">
        <f>IF(C37="","",IF(ISERROR(FIND("、",C37)),VLOOKUP(H37,奖励对照表!$H:$M,6,FALSE),VLOOKUP(H37,奖励对照表!$H:$M,5,FALSE)))</f>
        <v/>
      </c>
      <c r="H37" s="1" t="str">
        <f t="shared" si="2"/>
        <v>国家级B类</v>
      </c>
      <c r="I37" s="1" t="str">
        <f t="shared" si="3"/>
        <v/>
      </c>
      <c r="J37" s="1"/>
    </row>
    <row r="38" spans="1:10" ht="20" customHeight="1" x14ac:dyDescent="0.3">
      <c r="A38" s="16"/>
      <c r="B38" s="5">
        <v>14</v>
      </c>
      <c r="C38" s="6"/>
      <c r="D38" s="6"/>
      <c r="E38" s="6"/>
      <c r="F38" s="6"/>
      <c r="G38" s="5" t="str">
        <f>IF(C38="","",IF(ISERROR(FIND("、",C38)),VLOOKUP(H38,奖励对照表!$H:$M,6,FALSE),VLOOKUP(H38,奖励对照表!$H:$M,5,FALSE)))</f>
        <v/>
      </c>
      <c r="H38" s="1" t="str">
        <f t="shared" si="2"/>
        <v>国家级B类</v>
      </c>
      <c r="I38" s="1" t="str">
        <f t="shared" si="3"/>
        <v/>
      </c>
      <c r="J38" s="1"/>
    </row>
    <row r="39" spans="1:10" ht="20" customHeight="1" x14ac:dyDescent="0.3">
      <c r="A39" s="16"/>
      <c r="B39" s="5">
        <v>15</v>
      </c>
      <c r="C39" s="6"/>
      <c r="D39" s="6"/>
      <c r="E39" s="6"/>
      <c r="F39" s="6"/>
      <c r="G39" s="5" t="str">
        <f>IF(C39="","",IF(ISERROR(FIND("、",C39)),VLOOKUP(H39,奖励对照表!$H:$M,6,FALSE),VLOOKUP(H39,奖励对照表!$H:$M,5,FALSE)))</f>
        <v/>
      </c>
      <c r="H39" s="1" t="str">
        <f t="shared" si="2"/>
        <v>国家级B类</v>
      </c>
      <c r="I39" s="1" t="str">
        <f t="shared" si="3"/>
        <v/>
      </c>
    </row>
    <row r="40" spans="1:10" ht="20" customHeight="1" x14ac:dyDescent="0.3">
      <c r="A40" s="16"/>
      <c r="B40" s="14" t="s">
        <v>15</v>
      </c>
      <c r="C40" s="15"/>
      <c r="D40" s="5">
        <f>COUNTA(D25:D39)</f>
        <v>2</v>
      </c>
      <c r="E40" s="5"/>
      <c r="F40" s="5"/>
      <c r="G40" s="5">
        <f>SUM(G25:G39)</f>
        <v>3000</v>
      </c>
    </row>
    <row r="41" spans="1:10" x14ac:dyDescent="0.3">
      <c r="A41" t="s">
        <v>46</v>
      </c>
    </row>
  </sheetData>
  <mergeCells count="32">
    <mergeCell ref="B40:C40"/>
    <mergeCell ref="E18:F18"/>
    <mergeCell ref="E19:F19"/>
    <mergeCell ref="A24:A40"/>
    <mergeCell ref="C22:D22"/>
    <mergeCell ref="E22:F22"/>
    <mergeCell ref="B23:D23"/>
    <mergeCell ref="E23:F23"/>
    <mergeCell ref="E20:F20"/>
    <mergeCell ref="E21:F21"/>
    <mergeCell ref="A12:A23"/>
    <mergeCell ref="C12:D12"/>
    <mergeCell ref="E12:F12"/>
    <mergeCell ref="C13:D13"/>
    <mergeCell ref="E13:F13"/>
    <mergeCell ref="C16:D16"/>
    <mergeCell ref="E16:F16"/>
    <mergeCell ref="C19:D19"/>
    <mergeCell ref="C21:D21"/>
    <mergeCell ref="C20:D20"/>
    <mergeCell ref="C17:D17"/>
    <mergeCell ref="E17:F17"/>
    <mergeCell ref="C18:D18"/>
    <mergeCell ref="A1:G1"/>
    <mergeCell ref="C14:D14"/>
    <mergeCell ref="E14:F14"/>
    <mergeCell ref="C15:D15"/>
    <mergeCell ref="E15:F15"/>
    <mergeCell ref="B11:D11"/>
    <mergeCell ref="B2:G2"/>
    <mergeCell ref="B3:G3"/>
    <mergeCell ref="A6:A11"/>
  </mergeCells>
  <phoneticPr fontId="5" type="noConversion"/>
  <dataValidations count="3">
    <dataValidation type="list" allowBlank="1" showInputMessage="1" showErrorMessage="1" sqref="B4" xr:uid="{0665918F-2F49-4AC6-8C0B-B9C19638DE6E}">
      <formula1>"国家级,省级,校级"</formula1>
    </dataValidation>
    <dataValidation type="list" allowBlank="1" showInputMessage="1" showErrorMessage="1" sqref="B5" xr:uid="{5E7BA3CD-3CE5-40CB-85F7-7DE9BCB8439A}">
      <formula1>"A类,B类,C类"</formula1>
    </dataValidation>
    <dataValidation type="list" allowBlank="1" showInputMessage="1" showErrorMessage="1" sqref="D25:D39" xr:uid="{8442A373-F65F-4FB8-ADC2-14FC1016E296}">
      <formula1>"一等（金）奖,二等（银）奖,三等（铜）奖,优胜奖"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495E0-7395-4FF0-B049-4811E1859923}">
  <dimension ref="A1:M21"/>
  <sheetViews>
    <sheetView workbookViewId="0">
      <selection activeCell="F5" sqref="F5"/>
    </sheetView>
  </sheetViews>
  <sheetFormatPr defaultRowHeight="14" x14ac:dyDescent="0.3"/>
  <cols>
    <col min="1" max="1" width="15.58203125" bestFit="1" customWidth="1"/>
    <col min="2" max="2" width="8.5" bestFit="1" customWidth="1"/>
    <col min="3" max="3" width="4.1640625" bestFit="1" customWidth="1"/>
    <col min="4" max="4" width="6.6640625" bestFit="1" customWidth="1"/>
    <col min="5" max="5" width="6.1640625" bestFit="1" customWidth="1"/>
    <col min="6" max="6" width="4.83203125" bestFit="1" customWidth="1"/>
    <col min="7" max="7" width="9.5" customWidth="1"/>
    <col min="8" max="8" width="15.58203125" bestFit="1" customWidth="1"/>
    <col min="11" max="11" width="6.6640625" bestFit="1" customWidth="1"/>
    <col min="13" max="13" width="5.1640625" bestFit="1" customWidth="1"/>
  </cols>
  <sheetData>
    <row r="1" spans="1:13" x14ac:dyDescent="0.3">
      <c r="A1" s="1"/>
      <c r="B1" s="1" t="s">
        <v>23</v>
      </c>
      <c r="C1" s="1"/>
      <c r="D1" s="1"/>
      <c r="E1" s="1" t="s">
        <v>34</v>
      </c>
      <c r="F1" s="1" t="s">
        <v>35</v>
      </c>
      <c r="G1" s="1"/>
      <c r="H1" s="1"/>
      <c r="I1" s="1" t="s">
        <v>24</v>
      </c>
      <c r="J1" s="1"/>
      <c r="K1" s="1"/>
      <c r="L1" s="1" t="s">
        <v>36</v>
      </c>
      <c r="M1" s="1" t="s">
        <v>37</v>
      </c>
    </row>
    <row r="2" spans="1:13" ht="15" x14ac:dyDescent="0.3">
      <c r="A2" s="2" t="str">
        <f t="shared" ref="A2:A21" si="0">_xlfn.CONCAT(B2:D2)</f>
        <v>国家级A类一等奖</v>
      </c>
      <c r="B2" s="2" t="s">
        <v>25</v>
      </c>
      <c r="C2" s="2" t="s">
        <v>28</v>
      </c>
      <c r="D2" s="2" t="s">
        <v>20</v>
      </c>
      <c r="E2" s="2">
        <v>30000</v>
      </c>
      <c r="F2" s="3">
        <v>30</v>
      </c>
      <c r="G2" s="1"/>
      <c r="H2" s="2" t="str">
        <f t="shared" ref="H2:H21" si="1">_xlfn.CONCAT(I2:K2)</f>
        <v>国家级A类一等奖</v>
      </c>
      <c r="I2" s="2" t="s">
        <v>25</v>
      </c>
      <c r="J2" s="2" t="s">
        <v>28</v>
      </c>
      <c r="K2" s="2" t="s">
        <v>20</v>
      </c>
      <c r="L2" s="4">
        <v>5000</v>
      </c>
      <c r="M2" s="4">
        <v>3000</v>
      </c>
    </row>
    <row r="3" spans="1:13" ht="15" x14ac:dyDescent="0.3">
      <c r="A3" s="2" t="str">
        <f t="shared" si="0"/>
        <v>国家级A类二等奖</v>
      </c>
      <c r="B3" s="2" t="s">
        <v>25</v>
      </c>
      <c r="C3" s="2" t="s">
        <v>28</v>
      </c>
      <c r="D3" s="2" t="s">
        <v>26</v>
      </c>
      <c r="E3" s="2">
        <v>20000</v>
      </c>
      <c r="F3" s="3">
        <v>24</v>
      </c>
      <c r="G3" s="1"/>
      <c r="H3" s="2" t="str">
        <f t="shared" si="1"/>
        <v>国家级A类二等奖</v>
      </c>
      <c r="I3" s="2" t="s">
        <v>25</v>
      </c>
      <c r="J3" s="2" t="s">
        <v>28</v>
      </c>
      <c r="K3" s="2" t="s">
        <v>26</v>
      </c>
      <c r="L3" s="4">
        <v>3000</v>
      </c>
      <c r="M3" s="4">
        <v>1500</v>
      </c>
    </row>
    <row r="4" spans="1:13" ht="15" x14ac:dyDescent="0.3">
      <c r="A4" s="2" t="str">
        <f t="shared" si="0"/>
        <v>国家级A类三等奖</v>
      </c>
      <c r="B4" s="2" t="s">
        <v>25</v>
      </c>
      <c r="C4" s="2" t="s">
        <v>28</v>
      </c>
      <c r="D4" s="2" t="s">
        <v>27</v>
      </c>
      <c r="E4" s="2">
        <v>10000</v>
      </c>
      <c r="F4" s="3">
        <v>20</v>
      </c>
      <c r="G4" s="1"/>
      <c r="H4" s="2" t="str">
        <f t="shared" si="1"/>
        <v>国家级A类三等奖</v>
      </c>
      <c r="I4" s="2" t="s">
        <v>25</v>
      </c>
      <c r="J4" s="2" t="s">
        <v>28</v>
      </c>
      <c r="K4" s="2" t="s">
        <v>27</v>
      </c>
      <c r="L4" s="4">
        <v>2000</v>
      </c>
      <c r="M4" s="4">
        <v>1000</v>
      </c>
    </row>
    <row r="5" spans="1:13" ht="15" x14ac:dyDescent="0.3">
      <c r="A5" s="2" t="str">
        <f t="shared" si="0"/>
        <v>国家级A类优胜奖</v>
      </c>
      <c r="B5" s="2" t="s">
        <v>25</v>
      </c>
      <c r="C5" s="2" t="s">
        <v>28</v>
      </c>
      <c r="D5" s="2" t="s">
        <v>29</v>
      </c>
      <c r="E5" s="2">
        <v>3000</v>
      </c>
      <c r="F5" s="3">
        <v>10</v>
      </c>
      <c r="G5" s="1"/>
      <c r="H5" s="2" t="str">
        <f t="shared" si="1"/>
        <v>国家级A类优胜奖</v>
      </c>
      <c r="I5" s="2" t="s">
        <v>25</v>
      </c>
      <c r="J5" s="2" t="s">
        <v>28</v>
      </c>
      <c r="K5" s="2" t="s">
        <v>29</v>
      </c>
      <c r="L5" s="4">
        <v>1500</v>
      </c>
      <c r="M5" s="4">
        <v>800</v>
      </c>
    </row>
    <row r="6" spans="1:13" ht="15" x14ac:dyDescent="0.3">
      <c r="A6" s="2" t="str">
        <f t="shared" si="0"/>
        <v>省级A类一等奖</v>
      </c>
      <c r="B6" s="2" t="s">
        <v>30</v>
      </c>
      <c r="C6" s="2" t="s">
        <v>28</v>
      </c>
      <c r="D6" s="2" t="s">
        <v>20</v>
      </c>
      <c r="E6" s="2">
        <v>6000</v>
      </c>
      <c r="F6" s="3">
        <v>16</v>
      </c>
      <c r="G6" s="1"/>
      <c r="H6" s="2" t="str">
        <f t="shared" si="1"/>
        <v>省级A类一等奖</v>
      </c>
      <c r="I6" s="2" t="s">
        <v>30</v>
      </c>
      <c r="J6" s="2" t="s">
        <v>28</v>
      </c>
      <c r="K6" s="2" t="s">
        <v>20</v>
      </c>
      <c r="L6" s="4">
        <v>1500</v>
      </c>
      <c r="M6" s="4">
        <v>800</v>
      </c>
    </row>
    <row r="7" spans="1:13" ht="15" x14ac:dyDescent="0.3">
      <c r="A7" s="2" t="str">
        <f t="shared" si="0"/>
        <v>省级A类二等奖</v>
      </c>
      <c r="B7" s="2" t="s">
        <v>30</v>
      </c>
      <c r="C7" s="2" t="s">
        <v>28</v>
      </c>
      <c r="D7" s="2" t="s">
        <v>26</v>
      </c>
      <c r="E7" s="2">
        <v>4000</v>
      </c>
      <c r="F7" s="3">
        <v>12</v>
      </c>
      <c r="G7" s="1"/>
      <c r="H7" s="2" t="str">
        <f t="shared" si="1"/>
        <v>省级A类二等奖</v>
      </c>
      <c r="I7" s="2" t="s">
        <v>30</v>
      </c>
      <c r="J7" s="2" t="s">
        <v>28</v>
      </c>
      <c r="K7" s="2" t="s">
        <v>26</v>
      </c>
      <c r="L7" s="4">
        <v>1000</v>
      </c>
      <c r="M7" s="4">
        <v>600</v>
      </c>
    </row>
    <row r="8" spans="1:13" ht="15" x14ac:dyDescent="0.3">
      <c r="A8" s="2" t="str">
        <f t="shared" si="0"/>
        <v>省级A类三等奖</v>
      </c>
      <c r="B8" s="2" t="s">
        <v>30</v>
      </c>
      <c r="C8" s="2" t="s">
        <v>28</v>
      </c>
      <c r="D8" s="2" t="s">
        <v>27</v>
      </c>
      <c r="E8" s="2">
        <v>2000</v>
      </c>
      <c r="F8" s="3">
        <v>10</v>
      </c>
      <c r="G8" s="1"/>
      <c r="H8" s="2" t="str">
        <f t="shared" si="1"/>
        <v>省级A类三等奖</v>
      </c>
      <c r="I8" s="2" t="s">
        <v>30</v>
      </c>
      <c r="J8" s="2" t="s">
        <v>28</v>
      </c>
      <c r="K8" s="2" t="s">
        <v>27</v>
      </c>
      <c r="L8" s="4">
        <v>800</v>
      </c>
      <c r="M8" s="4">
        <v>500</v>
      </c>
    </row>
    <row r="9" spans="1:13" ht="15" x14ac:dyDescent="0.3">
      <c r="A9" s="2" t="str">
        <f t="shared" si="0"/>
        <v>省级A类优胜奖</v>
      </c>
      <c r="B9" s="2" t="s">
        <v>30</v>
      </c>
      <c r="C9" s="2" t="s">
        <v>28</v>
      </c>
      <c r="D9" s="2" t="s">
        <v>29</v>
      </c>
      <c r="E9" s="2">
        <v>1000</v>
      </c>
      <c r="F9" s="3">
        <v>6</v>
      </c>
      <c r="G9" s="1"/>
      <c r="H9" s="2" t="str">
        <f t="shared" si="1"/>
        <v>省级A类优胜奖</v>
      </c>
      <c r="I9" s="2" t="s">
        <v>30</v>
      </c>
      <c r="J9" s="2" t="s">
        <v>28</v>
      </c>
      <c r="K9" s="2" t="s">
        <v>29</v>
      </c>
      <c r="L9" s="4">
        <v>500</v>
      </c>
      <c r="M9" s="4">
        <v>300</v>
      </c>
    </row>
    <row r="10" spans="1:13" ht="15" x14ac:dyDescent="0.3">
      <c r="A10" s="2" t="str">
        <f t="shared" si="0"/>
        <v>国家级B类一等奖</v>
      </c>
      <c r="B10" s="2" t="s">
        <v>25</v>
      </c>
      <c r="C10" s="2" t="s">
        <v>32</v>
      </c>
      <c r="D10" s="2" t="s">
        <v>20</v>
      </c>
      <c r="E10" s="4">
        <v>10000</v>
      </c>
      <c r="F10" s="3">
        <v>18</v>
      </c>
      <c r="G10" s="1"/>
      <c r="H10" s="2" t="str">
        <f t="shared" si="1"/>
        <v>国家级B类一等奖</v>
      </c>
      <c r="I10" s="2" t="s">
        <v>25</v>
      </c>
      <c r="J10" s="2" t="s">
        <v>32</v>
      </c>
      <c r="K10" s="2" t="s">
        <v>20</v>
      </c>
      <c r="L10" s="4">
        <v>2000</v>
      </c>
      <c r="M10" s="4">
        <v>1000</v>
      </c>
    </row>
    <row r="11" spans="1:13" ht="15" x14ac:dyDescent="0.3">
      <c r="A11" s="2" t="str">
        <f t="shared" si="0"/>
        <v>国家级B类二等奖</v>
      </c>
      <c r="B11" s="2" t="s">
        <v>25</v>
      </c>
      <c r="C11" s="2" t="s">
        <v>32</v>
      </c>
      <c r="D11" s="2" t="s">
        <v>26</v>
      </c>
      <c r="E11" s="4">
        <v>5000</v>
      </c>
      <c r="F11" s="3">
        <v>14</v>
      </c>
      <c r="G11" s="1"/>
      <c r="H11" s="2" t="str">
        <f t="shared" si="1"/>
        <v>国家级B类二等奖</v>
      </c>
      <c r="I11" s="2" t="s">
        <v>25</v>
      </c>
      <c r="J11" s="2" t="s">
        <v>32</v>
      </c>
      <c r="K11" s="2" t="s">
        <v>26</v>
      </c>
      <c r="L11" s="4">
        <v>1500</v>
      </c>
      <c r="M11" s="4">
        <v>800</v>
      </c>
    </row>
    <row r="12" spans="1:13" ht="15" x14ac:dyDescent="0.3">
      <c r="A12" s="2" t="str">
        <f t="shared" si="0"/>
        <v>国家级B类三等奖</v>
      </c>
      <c r="B12" s="2" t="s">
        <v>25</v>
      </c>
      <c r="C12" s="2" t="s">
        <v>32</v>
      </c>
      <c r="D12" s="2" t="s">
        <v>27</v>
      </c>
      <c r="E12" s="4">
        <v>3000</v>
      </c>
      <c r="F12" s="3">
        <v>12</v>
      </c>
      <c r="G12" s="1"/>
      <c r="H12" s="2" t="str">
        <f t="shared" si="1"/>
        <v>国家级B类三等奖</v>
      </c>
      <c r="I12" s="2" t="s">
        <v>25</v>
      </c>
      <c r="J12" s="2" t="s">
        <v>32</v>
      </c>
      <c r="K12" s="2" t="s">
        <v>27</v>
      </c>
      <c r="L12" s="4">
        <v>1000</v>
      </c>
      <c r="M12" s="4">
        <v>600</v>
      </c>
    </row>
    <row r="13" spans="1:13" ht="15" x14ac:dyDescent="0.3">
      <c r="A13" s="2" t="str">
        <f t="shared" si="0"/>
        <v>省级B类一等奖</v>
      </c>
      <c r="B13" s="2" t="s">
        <v>30</v>
      </c>
      <c r="C13" s="2" t="s">
        <v>32</v>
      </c>
      <c r="D13" s="2" t="s">
        <v>20</v>
      </c>
      <c r="E13" s="4">
        <v>3000</v>
      </c>
      <c r="F13" s="3">
        <v>10</v>
      </c>
      <c r="G13" s="1"/>
      <c r="H13" s="2" t="str">
        <f t="shared" si="1"/>
        <v>省级B类一等奖</v>
      </c>
      <c r="I13" s="2" t="s">
        <v>30</v>
      </c>
      <c r="J13" s="2" t="s">
        <v>32</v>
      </c>
      <c r="K13" s="2" t="s">
        <v>20</v>
      </c>
      <c r="L13" s="4">
        <v>1000</v>
      </c>
      <c r="M13" s="4">
        <v>800</v>
      </c>
    </row>
    <row r="14" spans="1:13" ht="15" x14ac:dyDescent="0.3">
      <c r="A14" s="2" t="str">
        <f t="shared" si="0"/>
        <v>省级B类二等奖</v>
      </c>
      <c r="B14" s="2" t="s">
        <v>30</v>
      </c>
      <c r="C14" s="2" t="s">
        <v>32</v>
      </c>
      <c r="D14" s="2" t="s">
        <v>26</v>
      </c>
      <c r="E14" s="4">
        <v>2000</v>
      </c>
      <c r="F14" s="3">
        <v>8</v>
      </c>
      <c r="G14" s="1"/>
      <c r="H14" s="2" t="str">
        <f t="shared" si="1"/>
        <v>省级B类二等奖</v>
      </c>
      <c r="I14" s="2" t="s">
        <v>30</v>
      </c>
      <c r="J14" s="2" t="s">
        <v>32</v>
      </c>
      <c r="K14" s="2" t="s">
        <v>26</v>
      </c>
      <c r="L14" s="4">
        <v>800</v>
      </c>
      <c r="M14" s="4">
        <v>500</v>
      </c>
    </row>
    <row r="15" spans="1:13" ht="15" x14ac:dyDescent="0.3">
      <c r="A15" s="2" t="str">
        <f t="shared" si="0"/>
        <v>省级B类三等奖</v>
      </c>
      <c r="B15" s="2" t="s">
        <v>30</v>
      </c>
      <c r="C15" s="2" t="s">
        <v>32</v>
      </c>
      <c r="D15" s="2" t="s">
        <v>27</v>
      </c>
      <c r="E15" s="4">
        <v>1000</v>
      </c>
      <c r="F15" s="3">
        <v>6</v>
      </c>
      <c r="G15" s="1"/>
      <c r="H15" s="2" t="str">
        <f t="shared" si="1"/>
        <v>省级B类三等奖</v>
      </c>
      <c r="I15" s="2" t="s">
        <v>30</v>
      </c>
      <c r="J15" s="2" t="s">
        <v>32</v>
      </c>
      <c r="K15" s="2" t="s">
        <v>27</v>
      </c>
      <c r="L15" s="4">
        <v>600</v>
      </c>
      <c r="M15" s="4">
        <v>300</v>
      </c>
    </row>
    <row r="16" spans="1:13" ht="15" x14ac:dyDescent="0.3">
      <c r="A16" s="2" t="str">
        <f t="shared" si="0"/>
        <v>国家级C类一等奖</v>
      </c>
      <c r="B16" s="2" t="s">
        <v>25</v>
      </c>
      <c r="C16" s="2" t="s">
        <v>33</v>
      </c>
      <c r="D16" s="2" t="s">
        <v>20</v>
      </c>
      <c r="E16" s="4">
        <v>3000</v>
      </c>
      <c r="F16" s="3">
        <v>12</v>
      </c>
      <c r="G16" s="1"/>
      <c r="H16" s="2" t="str">
        <f t="shared" si="1"/>
        <v>国家级C类一等奖</v>
      </c>
      <c r="I16" s="2" t="s">
        <v>25</v>
      </c>
      <c r="J16" s="2" t="s">
        <v>33</v>
      </c>
      <c r="K16" s="2" t="s">
        <v>20</v>
      </c>
      <c r="L16" s="4">
        <v>1000</v>
      </c>
      <c r="M16" s="4">
        <v>800</v>
      </c>
    </row>
    <row r="17" spans="1:13" ht="15" x14ac:dyDescent="0.3">
      <c r="A17" s="2" t="str">
        <f t="shared" si="0"/>
        <v>国家级C类二等奖</v>
      </c>
      <c r="B17" s="2" t="s">
        <v>25</v>
      </c>
      <c r="C17" s="2" t="s">
        <v>33</v>
      </c>
      <c r="D17" s="2" t="s">
        <v>26</v>
      </c>
      <c r="E17" s="4">
        <v>2000</v>
      </c>
      <c r="F17" s="3">
        <v>10</v>
      </c>
      <c r="G17" s="1"/>
      <c r="H17" s="2" t="str">
        <f t="shared" si="1"/>
        <v>国家级C类二等奖</v>
      </c>
      <c r="I17" s="2" t="s">
        <v>25</v>
      </c>
      <c r="J17" s="2" t="s">
        <v>33</v>
      </c>
      <c r="K17" s="2" t="s">
        <v>26</v>
      </c>
      <c r="L17" s="4">
        <v>800</v>
      </c>
      <c r="M17" s="4">
        <v>500</v>
      </c>
    </row>
    <row r="18" spans="1:13" ht="15" x14ac:dyDescent="0.3">
      <c r="A18" s="2" t="str">
        <f t="shared" si="0"/>
        <v>国家级C类三等奖</v>
      </c>
      <c r="B18" s="2" t="s">
        <v>25</v>
      </c>
      <c r="C18" s="2" t="s">
        <v>33</v>
      </c>
      <c r="D18" s="2" t="s">
        <v>27</v>
      </c>
      <c r="E18" s="4">
        <v>1000</v>
      </c>
      <c r="F18" s="3">
        <v>8</v>
      </c>
      <c r="G18" s="1"/>
      <c r="H18" s="2" t="str">
        <f t="shared" si="1"/>
        <v>国家级C类三等奖</v>
      </c>
      <c r="I18" s="2" t="s">
        <v>25</v>
      </c>
      <c r="J18" s="2" t="s">
        <v>33</v>
      </c>
      <c r="K18" s="2" t="s">
        <v>27</v>
      </c>
      <c r="L18" s="4">
        <v>600</v>
      </c>
      <c r="M18" s="4">
        <v>300</v>
      </c>
    </row>
    <row r="19" spans="1:13" ht="15" x14ac:dyDescent="0.3">
      <c r="A19" s="2" t="str">
        <f t="shared" si="0"/>
        <v>省级C类一等奖</v>
      </c>
      <c r="B19" s="2" t="s">
        <v>30</v>
      </c>
      <c r="C19" s="2" t="s">
        <v>33</v>
      </c>
      <c r="D19" s="2" t="s">
        <v>20</v>
      </c>
      <c r="E19" s="4">
        <v>1500</v>
      </c>
      <c r="F19" s="3">
        <v>6</v>
      </c>
      <c r="G19" s="1"/>
      <c r="H19" s="2" t="str">
        <f t="shared" si="1"/>
        <v>省级C类一等奖</v>
      </c>
      <c r="I19" s="2" t="s">
        <v>30</v>
      </c>
      <c r="J19" s="2" t="s">
        <v>33</v>
      </c>
      <c r="K19" s="2" t="s">
        <v>20</v>
      </c>
      <c r="L19" s="4">
        <v>800</v>
      </c>
      <c r="M19" s="4">
        <v>600</v>
      </c>
    </row>
    <row r="20" spans="1:13" ht="15" x14ac:dyDescent="0.3">
      <c r="A20" s="2" t="str">
        <f t="shared" si="0"/>
        <v>省级C类二等奖</v>
      </c>
      <c r="B20" s="2" t="s">
        <v>30</v>
      </c>
      <c r="C20" s="2" t="s">
        <v>33</v>
      </c>
      <c r="D20" s="2" t="s">
        <v>26</v>
      </c>
      <c r="E20" s="4">
        <v>800</v>
      </c>
      <c r="F20" s="3">
        <v>5</v>
      </c>
      <c r="G20" s="1"/>
      <c r="H20" s="2" t="str">
        <f t="shared" si="1"/>
        <v>省级C类二等奖</v>
      </c>
      <c r="I20" s="2" t="s">
        <v>30</v>
      </c>
      <c r="J20" s="2" t="s">
        <v>33</v>
      </c>
      <c r="K20" s="2" t="s">
        <v>26</v>
      </c>
      <c r="L20" s="4">
        <v>500</v>
      </c>
      <c r="M20" s="4">
        <v>300</v>
      </c>
    </row>
    <row r="21" spans="1:13" ht="15" x14ac:dyDescent="0.3">
      <c r="A21" s="2" t="str">
        <f t="shared" si="0"/>
        <v>省级C类三等奖</v>
      </c>
      <c r="B21" s="2" t="s">
        <v>30</v>
      </c>
      <c r="C21" s="2" t="s">
        <v>33</v>
      </c>
      <c r="D21" s="2" t="s">
        <v>27</v>
      </c>
      <c r="E21" s="4">
        <v>500</v>
      </c>
      <c r="F21" s="3">
        <v>4</v>
      </c>
      <c r="G21" s="1"/>
      <c r="H21" s="2" t="str">
        <f t="shared" si="1"/>
        <v>省级C类三等奖</v>
      </c>
      <c r="I21" s="2" t="s">
        <v>30</v>
      </c>
      <c r="J21" s="2" t="s">
        <v>33</v>
      </c>
      <c r="K21" s="2" t="s">
        <v>27</v>
      </c>
      <c r="L21" s="4">
        <v>300</v>
      </c>
      <c r="M21" s="4">
        <v>200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奖励汇总表</vt:lpstr>
      <vt:lpstr>奖励对照表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李超</dc:creator>
  <cp:lastModifiedBy>李 超</cp:lastModifiedBy>
  <dcterms:created xsi:type="dcterms:W3CDTF">2015-06-05T18:19:34Z</dcterms:created>
  <dcterms:modified xsi:type="dcterms:W3CDTF">2022-02-27T09:39:20Z</dcterms:modified>
</cp:coreProperties>
</file>